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5" windowWidth="14520" windowHeight="12600"/>
  </bookViews>
  <sheets>
    <sheet name="2016결산" sheetId="2" r:id="rId1"/>
    <sheet name="Sheet3" sheetId="3" r:id="rId2"/>
  </sheets>
  <definedNames>
    <definedName name="_xlnm.Print_Area" localSheetId="0">'2016결산'!$A$1:$N$34</definedName>
  </definedNames>
  <calcPr calcId="145621"/>
</workbook>
</file>

<file path=xl/calcChain.xml><?xml version="1.0" encoding="utf-8"?>
<calcChain xmlns="http://schemas.openxmlformats.org/spreadsheetml/2006/main">
  <c r="M29" i="2" l="1"/>
  <c r="M22" i="2"/>
  <c r="M21" i="2"/>
  <c r="M16" i="2"/>
  <c r="M15" i="2"/>
  <c r="M13" i="2"/>
  <c r="M12" i="2"/>
  <c r="M11" i="2"/>
  <c r="M9" i="2"/>
  <c r="M6" i="2"/>
  <c r="F20" i="2"/>
  <c r="F16" i="2"/>
  <c r="F12" i="2"/>
  <c r="F9" i="2"/>
  <c r="F8" i="2"/>
  <c r="F7" i="2"/>
  <c r="F6" i="2"/>
  <c r="N22" i="2"/>
  <c r="N21" i="2"/>
  <c r="N20" i="2"/>
  <c r="N19" i="2"/>
  <c r="N16" i="2"/>
  <c r="N15" i="2"/>
  <c r="N14" i="2"/>
  <c r="N13" i="2"/>
  <c r="N12" i="2"/>
  <c r="N11" i="2"/>
  <c r="G19" i="2"/>
  <c r="G12" i="2"/>
  <c r="G10" i="2"/>
  <c r="G6" i="2"/>
  <c r="L31" i="2"/>
  <c r="K31" i="2"/>
  <c r="K32" i="2" s="1"/>
  <c r="L27" i="2"/>
  <c r="L28" i="2" s="1"/>
  <c r="K27" i="2"/>
  <c r="K28" i="2" s="1"/>
  <c r="L24" i="2"/>
  <c r="K24" i="2"/>
  <c r="K25" i="2" s="1"/>
  <c r="E21" i="2"/>
  <c r="E22" i="2" s="1"/>
  <c r="D21" i="2"/>
  <c r="D22" i="2" s="1"/>
  <c r="L17" i="2"/>
  <c r="K17" i="2"/>
  <c r="F18" i="2"/>
  <c r="E13" i="2"/>
  <c r="D13" i="2"/>
  <c r="D14" i="2" s="1"/>
  <c r="L10" i="2"/>
  <c r="K10" i="2"/>
  <c r="E10" i="2"/>
  <c r="E11" i="2" s="1"/>
  <c r="D10" i="2"/>
  <c r="D11" i="2" s="1"/>
  <c r="M28" i="2" l="1"/>
  <c r="M24" i="2"/>
  <c r="M10" i="2"/>
  <c r="G22" i="2"/>
  <c r="G11" i="2"/>
  <c r="G14" i="2"/>
  <c r="M17" i="2"/>
  <c r="M31" i="2"/>
  <c r="F13" i="2"/>
  <c r="F21" i="2"/>
  <c r="N28" i="2"/>
  <c r="M27" i="2"/>
  <c r="F11" i="2"/>
  <c r="F10" i="2"/>
  <c r="F14" i="2"/>
  <c r="F22" i="2"/>
  <c r="N17" i="2"/>
  <c r="N27" i="2"/>
  <c r="N24" i="2"/>
  <c r="K18" i="2"/>
  <c r="N10" i="2"/>
  <c r="G21" i="2"/>
  <c r="G13" i="2"/>
  <c r="L18" i="2"/>
  <c r="E34" i="2"/>
  <c r="L25" i="2"/>
  <c r="M25" i="2" s="1"/>
  <c r="L32" i="2"/>
  <c r="M18" i="2" l="1"/>
  <c r="G34" i="2"/>
  <c r="M32" i="2"/>
  <c r="N25" i="2"/>
  <c r="N18" i="2"/>
  <c r="K34" i="2"/>
  <c r="L37" i="2" l="1"/>
  <c r="M34" i="2"/>
  <c r="N34" i="2"/>
  <c r="K37" i="2"/>
</calcChain>
</file>

<file path=xl/sharedStrings.xml><?xml version="1.0" encoding="utf-8"?>
<sst xmlns="http://schemas.openxmlformats.org/spreadsheetml/2006/main" count="80" uniqueCount="63">
  <si>
    <t>세출부</t>
  </si>
  <si>
    <t>관</t>
  </si>
  <si>
    <t>항</t>
  </si>
  <si>
    <t>목</t>
  </si>
  <si>
    <t>회비수입</t>
  </si>
  <si>
    <t>급여</t>
  </si>
  <si>
    <t>출판물판매비</t>
  </si>
  <si>
    <t>사회보험부담금</t>
  </si>
  <si>
    <t>교육사업수입</t>
  </si>
  <si>
    <t>활동수입</t>
  </si>
  <si>
    <t>비지정후원금</t>
  </si>
  <si>
    <t>전년도후원금이월금</t>
  </si>
  <si>
    <t>전년도기타이월금</t>
  </si>
  <si>
    <t>이월금</t>
  </si>
  <si>
    <t>기타예금이자수입</t>
  </si>
  <si>
    <t>기타잡수입</t>
  </si>
  <si>
    <t>잡수입</t>
  </si>
  <si>
    <t>합계</t>
  </si>
  <si>
    <t>운영비</t>
    <phoneticPr fontId="2" type="noConversion"/>
  </si>
  <si>
    <t>여비</t>
    <phoneticPr fontId="2" type="noConversion"/>
  </si>
  <si>
    <t>수용비및수수료</t>
    <phoneticPr fontId="2" type="noConversion"/>
  </si>
  <si>
    <t>공공요금</t>
    <phoneticPr fontId="2" type="noConversion"/>
  </si>
  <si>
    <t>차량비</t>
    <phoneticPr fontId="2" type="noConversion"/>
  </si>
  <si>
    <t>연료비</t>
    <phoneticPr fontId="2" type="noConversion"/>
  </si>
  <si>
    <t>인건비</t>
    <phoneticPr fontId="2" type="noConversion"/>
  </si>
  <si>
    <t>사무비</t>
    <phoneticPr fontId="2" type="noConversion"/>
  </si>
  <si>
    <t>연구,홍보활동사업경비</t>
    <phoneticPr fontId="2" type="noConversion"/>
  </si>
  <si>
    <t>교육사업경비</t>
    <phoneticPr fontId="2" type="noConversion"/>
  </si>
  <si>
    <t>후견활동사업경비</t>
    <phoneticPr fontId="2" type="noConversion"/>
  </si>
  <si>
    <t>기획,출판사업경비</t>
    <phoneticPr fontId="2" type="noConversion"/>
  </si>
  <si>
    <t>협력사업경비</t>
    <phoneticPr fontId="2" type="noConversion"/>
  </si>
  <si>
    <t>사업비</t>
    <phoneticPr fontId="2" type="noConversion"/>
  </si>
  <si>
    <t>반환금</t>
    <phoneticPr fontId="2" type="noConversion"/>
  </si>
  <si>
    <t>예비비</t>
    <phoneticPr fontId="2" type="noConversion"/>
  </si>
  <si>
    <t>잡지출</t>
    <phoneticPr fontId="2" type="noConversion"/>
  </si>
  <si>
    <t>사업수입 계</t>
    <phoneticPr fontId="2" type="noConversion"/>
  </si>
  <si>
    <t>사업
수입</t>
    <phoneticPr fontId="2" type="noConversion"/>
  </si>
  <si>
    <t>계</t>
    <phoneticPr fontId="2" type="noConversion"/>
  </si>
  <si>
    <t>후원금
수입</t>
    <phoneticPr fontId="2" type="noConversion"/>
  </si>
  <si>
    <t>후원금수입 계</t>
    <phoneticPr fontId="2" type="noConversion"/>
  </si>
  <si>
    <t>이월금</t>
    <phoneticPr fontId="2" type="noConversion"/>
  </si>
  <si>
    <t>이월금 계</t>
    <phoneticPr fontId="2" type="noConversion"/>
  </si>
  <si>
    <t>잡수입</t>
    <phoneticPr fontId="2" type="noConversion"/>
  </si>
  <si>
    <t>잡수입 계</t>
    <phoneticPr fontId="2" type="noConversion"/>
  </si>
  <si>
    <t>인건비 계</t>
    <phoneticPr fontId="2" type="noConversion"/>
  </si>
  <si>
    <t>사무비 계</t>
    <phoneticPr fontId="2" type="noConversion"/>
  </si>
  <si>
    <t>목적
사업비</t>
    <phoneticPr fontId="2" type="noConversion"/>
  </si>
  <si>
    <t>목적사업비 계</t>
    <phoneticPr fontId="2" type="noConversion"/>
  </si>
  <si>
    <t>사업비 계</t>
    <phoneticPr fontId="2" type="noConversion"/>
  </si>
  <si>
    <t>운영비 계</t>
    <phoneticPr fontId="2" type="noConversion"/>
  </si>
  <si>
    <t>잡지출 계</t>
    <phoneticPr fontId="2" type="noConversion"/>
  </si>
  <si>
    <t>예비비
및
기타</t>
    <phoneticPr fontId="2" type="noConversion"/>
  </si>
  <si>
    <t>예비비 및 기타 계</t>
    <phoneticPr fontId="2" type="noConversion"/>
  </si>
  <si>
    <t>합계</t>
    <phoneticPr fontId="2" type="noConversion"/>
  </si>
  <si>
    <t>예산액</t>
    <phoneticPr fontId="2" type="noConversion"/>
  </si>
  <si>
    <t>결산액</t>
    <phoneticPr fontId="2" type="noConversion"/>
  </si>
  <si>
    <t>대비</t>
    <phoneticPr fontId="2" type="noConversion"/>
  </si>
  <si>
    <t>세입부</t>
    <phoneticPr fontId="2" type="noConversion"/>
  </si>
  <si>
    <t>증감</t>
    <phoneticPr fontId="2" type="noConversion"/>
  </si>
  <si>
    <t xml:space="preserve">홈페이지 </t>
    <phoneticPr fontId="2" type="noConversion"/>
  </si>
  <si>
    <t>이월금</t>
    <phoneticPr fontId="2" type="noConversion"/>
  </si>
  <si>
    <t>이월금 계</t>
    <phoneticPr fontId="2" type="noConversion"/>
  </si>
  <si>
    <t xml:space="preserve">2017년 한국후견사회복지사협회 결산서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</si>
</sst>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.0%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Border="1">
      <alignment vertical="center"/>
    </xf>
    <xf numFmtId="41" fontId="0" fillId="0" borderId="0" xfId="1" applyFont="1" applyBorder="1">
      <alignment vertical="center"/>
    </xf>
    <xf numFmtId="0" fontId="0" fillId="0" borderId="5" xfId="0" applyBorder="1" applyAlignment="1">
      <alignment horizontal="center" vertical="center"/>
    </xf>
    <xf numFmtId="41" fontId="3" fillId="0" borderId="0" xfId="1" applyFont="1" applyBorder="1">
      <alignment vertical="center"/>
    </xf>
    <xf numFmtId="0" fontId="0" fillId="0" borderId="0" xfId="0" applyFill="1" applyBorder="1" applyAlignment="1">
      <alignment horizontal="center" vertical="center"/>
    </xf>
    <xf numFmtId="41" fontId="3" fillId="0" borderId="7" xfId="1" applyFont="1" applyBorder="1">
      <alignment vertical="center"/>
    </xf>
    <xf numFmtId="41" fontId="3" fillId="0" borderId="0" xfId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1" fontId="4" fillId="0" borderId="0" xfId="1" applyFont="1" applyBorder="1" applyAlignment="1">
      <alignment horizontal="center" vertical="center"/>
    </xf>
    <xf numFmtId="41" fontId="4" fillId="0" borderId="0" xfId="1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76" fontId="0" fillId="0" borderId="10" xfId="2" applyNumberFormat="1" applyFont="1" applyBorder="1">
      <alignment vertical="center"/>
    </xf>
    <xf numFmtId="176" fontId="3" fillId="0" borderId="10" xfId="2" applyNumberFormat="1" applyFont="1" applyBorder="1">
      <alignment vertical="center"/>
    </xf>
    <xf numFmtId="41" fontId="0" fillId="0" borderId="10" xfId="1" applyFont="1" applyBorder="1" applyAlignment="1">
      <alignment horizontal="right" vertical="center"/>
    </xf>
    <xf numFmtId="176" fontId="3" fillId="0" borderId="11" xfId="2" applyNumberFormat="1" applyFont="1" applyBorder="1">
      <alignment vertical="center"/>
    </xf>
    <xf numFmtId="176" fontId="0" fillId="0" borderId="5" xfId="2" applyNumberFormat="1" applyFont="1" applyBorder="1" applyAlignment="1">
      <alignment horizontal="right" vertical="center"/>
    </xf>
    <xf numFmtId="176" fontId="4" fillId="0" borderId="5" xfId="2" applyNumberFormat="1" applyFont="1" applyBorder="1" applyAlignment="1">
      <alignment horizontal="right" vertical="center"/>
    </xf>
    <xf numFmtId="176" fontId="3" fillId="0" borderId="5" xfId="2" applyNumberFormat="1" applyFont="1" applyBorder="1" applyAlignment="1">
      <alignment horizontal="right" vertical="center"/>
    </xf>
    <xf numFmtId="176" fontId="3" fillId="0" borderId="8" xfId="2" applyNumberFormat="1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0" fillId="0" borderId="0" xfId="0" applyFill="1" applyBorder="1">
      <alignment vertical="center"/>
    </xf>
    <xf numFmtId="10" fontId="0" fillId="0" borderId="10" xfId="1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zoomScaleNormal="100" zoomScaleSheetLayoutView="100" workbookViewId="0">
      <selection sqref="A1:N2"/>
    </sheetView>
  </sheetViews>
  <sheetFormatPr defaultRowHeight="16.5" x14ac:dyDescent="0.3"/>
  <cols>
    <col min="1" max="2" width="6.625" customWidth="1"/>
    <col min="3" max="3" width="20.75" customWidth="1"/>
    <col min="4" max="5" width="13.625" bestFit="1" customWidth="1"/>
    <col min="6" max="6" width="10.75" bestFit="1" customWidth="1"/>
    <col min="7" max="7" width="8.625" bestFit="1" customWidth="1"/>
    <col min="8" max="9" width="8" bestFit="1" customWidth="1"/>
    <col min="10" max="10" width="23.5" bestFit="1" customWidth="1"/>
    <col min="11" max="13" width="13.625" bestFit="1" customWidth="1"/>
    <col min="14" max="14" width="7.625" bestFit="1" customWidth="1"/>
  </cols>
  <sheetData>
    <row r="1" spans="1:14" ht="16.5" customHeight="1" x14ac:dyDescent="0.3">
      <c r="A1" s="44" t="s">
        <v>62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34.5" customHeight="1" x14ac:dyDescent="0.3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16.5" customHeight="1" x14ac:dyDescent="0.3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3">
      <c r="A4" s="33" t="s">
        <v>57</v>
      </c>
      <c r="B4" s="34"/>
      <c r="C4" s="34"/>
      <c r="D4" s="34"/>
      <c r="E4" s="34"/>
      <c r="F4" s="34"/>
      <c r="G4" s="35"/>
      <c r="H4" s="34" t="s">
        <v>0</v>
      </c>
      <c r="I4" s="34"/>
      <c r="J4" s="34"/>
      <c r="K4" s="34"/>
      <c r="L4" s="34"/>
      <c r="M4" s="34"/>
      <c r="N4" s="36"/>
    </row>
    <row r="5" spans="1:14" ht="32.25" customHeight="1" x14ac:dyDescent="0.3">
      <c r="A5" s="12" t="s">
        <v>1</v>
      </c>
      <c r="B5" s="13" t="s">
        <v>2</v>
      </c>
      <c r="C5" s="13" t="s">
        <v>3</v>
      </c>
      <c r="D5" s="15" t="s">
        <v>54</v>
      </c>
      <c r="E5" s="13" t="s">
        <v>55</v>
      </c>
      <c r="F5" s="24" t="s">
        <v>58</v>
      </c>
      <c r="G5" s="14" t="s">
        <v>56</v>
      </c>
      <c r="H5" s="13" t="s">
        <v>1</v>
      </c>
      <c r="I5" s="13" t="s">
        <v>2</v>
      </c>
      <c r="J5" s="13" t="s">
        <v>3</v>
      </c>
      <c r="K5" s="15" t="s">
        <v>54</v>
      </c>
      <c r="L5" s="13" t="s">
        <v>55</v>
      </c>
      <c r="M5" s="24" t="s">
        <v>58</v>
      </c>
      <c r="N5" s="4" t="s">
        <v>56</v>
      </c>
    </row>
    <row r="6" spans="1:14" x14ac:dyDescent="0.3">
      <c r="A6" s="37" t="s">
        <v>36</v>
      </c>
      <c r="B6" s="39" t="s">
        <v>36</v>
      </c>
      <c r="C6" s="2" t="s">
        <v>4</v>
      </c>
      <c r="D6" s="3">
        <v>500000</v>
      </c>
      <c r="E6" s="3">
        <v>410000</v>
      </c>
      <c r="F6" s="3">
        <f>E6-D6</f>
        <v>-90000</v>
      </c>
      <c r="G6" s="16">
        <f>ROUND(E6/D6,4)</f>
        <v>0.82</v>
      </c>
      <c r="H6" s="41" t="s">
        <v>25</v>
      </c>
      <c r="I6" s="40" t="s">
        <v>24</v>
      </c>
      <c r="J6" s="2" t="s">
        <v>5</v>
      </c>
      <c r="K6" s="3">
        <v>20000000</v>
      </c>
      <c r="L6" s="3">
        <v>18819400</v>
      </c>
      <c r="M6" s="3">
        <f t="shared" ref="M6:M32" si="0">L6-K6</f>
        <v>-1180600</v>
      </c>
      <c r="N6" s="20">
        <v>0.95699999999999996</v>
      </c>
    </row>
    <row r="7" spans="1:14" x14ac:dyDescent="0.3">
      <c r="A7" s="38"/>
      <c r="B7" s="40"/>
      <c r="C7" s="2" t="s">
        <v>6</v>
      </c>
      <c r="D7" s="3">
        <v>0</v>
      </c>
      <c r="E7" s="3">
        <v>0</v>
      </c>
      <c r="F7" s="3">
        <f t="shared" ref="F7:F22" si="1">E7-D7</f>
        <v>0</v>
      </c>
      <c r="G7" s="18">
        <v>0</v>
      </c>
      <c r="H7" s="41"/>
      <c r="I7" s="40"/>
      <c r="J7" s="2" t="s">
        <v>7</v>
      </c>
      <c r="K7" s="3">
        <v>3000000</v>
      </c>
      <c r="L7" s="3">
        <v>2554220</v>
      </c>
      <c r="M7" s="3">
        <v>445780</v>
      </c>
      <c r="N7" s="20">
        <v>0.85099999999999998</v>
      </c>
    </row>
    <row r="8" spans="1:14" x14ac:dyDescent="0.3">
      <c r="A8" s="38"/>
      <c r="B8" s="40"/>
      <c r="C8" s="2" t="s">
        <v>8</v>
      </c>
      <c r="D8" s="3">
        <v>0</v>
      </c>
      <c r="E8" s="3">
        <v>0</v>
      </c>
      <c r="F8" s="3">
        <f t="shared" si="1"/>
        <v>0</v>
      </c>
      <c r="G8" s="18">
        <v>0</v>
      </c>
      <c r="H8" s="41"/>
      <c r="I8" s="40"/>
      <c r="J8" s="2"/>
      <c r="K8" s="3"/>
      <c r="L8" s="3">
        <v>0</v>
      </c>
      <c r="M8" s="3"/>
      <c r="N8" s="20"/>
    </row>
    <row r="9" spans="1:14" x14ac:dyDescent="0.3">
      <c r="A9" s="38"/>
      <c r="B9" s="40"/>
      <c r="C9" s="2" t="s">
        <v>9</v>
      </c>
      <c r="D9" s="3">
        <v>0</v>
      </c>
      <c r="E9" s="3">
        <v>0</v>
      </c>
      <c r="F9" s="3">
        <f t="shared" si="1"/>
        <v>0</v>
      </c>
      <c r="G9" s="18">
        <v>0</v>
      </c>
      <c r="H9" s="41"/>
      <c r="I9" s="40"/>
      <c r="J9" s="2"/>
      <c r="K9" s="3"/>
      <c r="L9" s="3">
        <v>0</v>
      </c>
      <c r="M9" s="3">
        <f t="shared" si="0"/>
        <v>0</v>
      </c>
      <c r="N9" s="20"/>
    </row>
    <row r="10" spans="1:14" x14ac:dyDescent="0.3">
      <c r="A10" s="38"/>
      <c r="B10" s="40"/>
      <c r="C10" s="6" t="s">
        <v>37</v>
      </c>
      <c r="D10" s="3">
        <f>SUM(D6:D9)</f>
        <v>500000</v>
      </c>
      <c r="E10" s="3">
        <f>SUM(E6:E9)</f>
        <v>410000</v>
      </c>
      <c r="F10" s="3">
        <f t="shared" si="1"/>
        <v>-90000</v>
      </c>
      <c r="G10" s="16">
        <f t="shared" ref="G10:G22" si="2">ROUND(E10/D10,4)</f>
        <v>0.82</v>
      </c>
      <c r="H10" s="41"/>
      <c r="I10" s="40"/>
      <c r="J10" s="9" t="s">
        <v>44</v>
      </c>
      <c r="K10" s="11">
        <f>SUM(K6:K9)</f>
        <v>23000000</v>
      </c>
      <c r="L10" s="11">
        <f>SUM(L6:L9)</f>
        <v>21373620</v>
      </c>
      <c r="M10" s="11">
        <f t="shared" si="0"/>
        <v>-1626380</v>
      </c>
      <c r="N10" s="21">
        <f t="shared" ref="N10:N34" si="3">ROUND(L10/K10,4)</f>
        <v>0.92930000000000001</v>
      </c>
    </row>
    <row r="11" spans="1:14" x14ac:dyDescent="0.3">
      <c r="A11" s="42" t="s">
        <v>35</v>
      </c>
      <c r="B11" s="43"/>
      <c r="C11" s="43"/>
      <c r="D11" s="5">
        <f>SUM(D10:D10)</f>
        <v>500000</v>
      </c>
      <c r="E11" s="5">
        <f>SUM(E10:E10)</f>
        <v>410000</v>
      </c>
      <c r="F11" s="3">
        <f t="shared" si="1"/>
        <v>-90000</v>
      </c>
      <c r="G11" s="17">
        <f t="shared" si="2"/>
        <v>0.82</v>
      </c>
      <c r="H11" s="41"/>
      <c r="I11" s="40" t="s">
        <v>18</v>
      </c>
      <c r="J11" s="2" t="s">
        <v>19</v>
      </c>
      <c r="K11" s="3">
        <v>50000</v>
      </c>
      <c r="L11" s="3">
        <v>0</v>
      </c>
      <c r="M11" s="3">
        <f t="shared" si="0"/>
        <v>-50000</v>
      </c>
      <c r="N11" s="20">
        <f t="shared" si="3"/>
        <v>0</v>
      </c>
    </row>
    <row r="12" spans="1:14" x14ac:dyDescent="0.3">
      <c r="A12" s="37" t="s">
        <v>38</v>
      </c>
      <c r="B12" s="39" t="s">
        <v>38</v>
      </c>
      <c r="C12" s="2" t="s">
        <v>10</v>
      </c>
      <c r="D12" s="3">
        <v>25000000</v>
      </c>
      <c r="E12" s="3">
        <v>28300000</v>
      </c>
      <c r="F12" s="3">
        <f t="shared" si="1"/>
        <v>3300000</v>
      </c>
      <c r="G12" s="16">
        <f t="shared" si="2"/>
        <v>1.1319999999999999</v>
      </c>
      <c r="H12" s="41"/>
      <c r="I12" s="40"/>
      <c r="J12" s="2" t="s">
        <v>20</v>
      </c>
      <c r="K12" s="3">
        <v>4000000</v>
      </c>
      <c r="L12" s="3">
        <v>3574756</v>
      </c>
      <c r="M12" s="3">
        <f t="shared" si="0"/>
        <v>-425244</v>
      </c>
      <c r="N12" s="20">
        <f t="shared" si="3"/>
        <v>0.89370000000000005</v>
      </c>
    </row>
    <row r="13" spans="1:14" x14ac:dyDescent="0.3">
      <c r="A13" s="38"/>
      <c r="B13" s="40"/>
      <c r="C13" s="6" t="s">
        <v>37</v>
      </c>
      <c r="D13" s="3">
        <f>SUM(D12:D12)</f>
        <v>25000000</v>
      </c>
      <c r="E13" s="3">
        <f>SUM(E12:E12)</f>
        <v>28300000</v>
      </c>
      <c r="F13" s="3">
        <f t="shared" si="1"/>
        <v>3300000</v>
      </c>
      <c r="G13" s="16">
        <f t="shared" si="2"/>
        <v>1.1319999999999999</v>
      </c>
      <c r="H13" s="41"/>
      <c r="I13" s="40"/>
      <c r="J13" s="2" t="s">
        <v>21</v>
      </c>
      <c r="K13" s="3">
        <v>120000</v>
      </c>
      <c r="L13" s="3">
        <v>117020</v>
      </c>
      <c r="M13" s="3">
        <f t="shared" si="0"/>
        <v>-2980</v>
      </c>
      <c r="N13" s="20">
        <f t="shared" si="3"/>
        <v>0.97519999999999996</v>
      </c>
    </row>
    <row r="14" spans="1:14" x14ac:dyDescent="0.3">
      <c r="A14" s="42" t="s">
        <v>39</v>
      </c>
      <c r="B14" s="43"/>
      <c r="C14" s="43"/>
      <c r="D14" s="5">
        <f>SUM(D13:D13)</f>
        <v>25000000</v>
      </c>
      <c r="E14" s="5">
        <v>28600000</v>
      </c>
      <c r="F14" s="3">
        <f t="shared" si="1"/>
        <v>3600000</v>
      </c>
      <c r="G14" s="17">
        <f t="shared" si="2"/>
        <v>1.1439999999999999</v>
      </c>
      <c r="H14" s="41"/>
      <c r="I14" s="40"/>
      <c r="J14" s="26" t="s">
        <v>59</v>
      </c>
      <c r="K14" s="3">
        <v>1000000</v>
      </c>
      <c r="L14" s="3">
        <v>1000000</v>
      </c>
      <c r="M14" s="3"/>
      <c r="N14" s="20">
        <f t="shared" si="3"/>
        <v>1</v>
      </c>
    </row>
    <row r="15" spans="1:14" x14ac:dyDescent="0.3">
      <c r="A15" s="38" t="s">
        <v>40</v>
      </c>
      <c r="B15" s="40" t="s">
        <v>13</v>
      </c>
      <c r="C15" s="2" t="s">
        <v>11</v>
      </c>
      <c r="D15" s="3"/>
      <c r="E15" s="3"/>
      <c r="F15" s="3"/>
      <c r="G15" s="18">
        <v>0</v>
      </c>
      <c r="H15" s="41"/>
      <c r="I15" s="40"/>
      <c r="J15" s="2" t="s">
        <v>22</v>
      </c>
      <c r="K15" s="3">
        <v>260000</v>
      </c>
      <c r="L15" s="3">
        <v>0</v>
      </c>
      <c r="M15" s="3">
        <f t="shared" si="0"/>
        <v>-260000</v>
      </c>
      <c r="N15" s="20">
        <f t="shared" si="3"/>
        <v>0</v>
      </c>
    </row>
    <row r="16" spans="1:14" x14ac:dyDescent="0.3">
      <c r="A16" s="38"/>
      <c r="B16" s="40"/>
      <c r="C16" s="2" t="s">
        <v>12</v>
      </c>
      <c r="D16" s="3">
        <v>0</v>
      </c>
      <c r="E16" s="3">
        <v>0</v>
      </c>
      <c r="F16" s="3">
        <f t="shared" si="1"/>
        <v>0</v>
      </c>
      <c r="G16" s="18">
        <v>0</v>
      </c>
      <c r="H16" s="41"/>
      <c r="I16" s="40"/>
      <c r="J16" s="2" t="s">
        <v>23</v>
      </c>
      <c r="K16" s="3">
        <v>120000</v>
      </c>
      <c r="L16" s="3">
        <v>0</v>
      </c>
      <c r="M16" s="3">
        <f t="shared" si="0"/>
        <v>-120000</v>
      </c>
      <c r="N16" s="20">
        <f t="shared" si="3"/>
        <v>0</v>
      </c>
    </row>
    <row r="17" spans="1:14" x14ac:dyDescent="0.3">
      <c r="A17" s="38"/>
      <c r="B17" s="40"/>
      <c r="C17" s="13" t="s">
        <v>37</v>
      </c>
      <c r="D17" s="3">
        <v>3425762</v>
      </c>
      <c r="E17" s="3">
        <v>3425762</v>
      </c>
      <c r="F17" s="3"/>
      <c r="G17" s="27">
        <v>1</v>
      </c>
      <c r="H17" s="41"/>
      <c r="I17" s="40"/>
      <c r="J17" s="9" t="s">
        <v>49</v>
      </c>
      <c r="K17" s="10">
        <f>SUM(K11:K16)</f>
        <v>5550000</v>
      </c>
      <c r="L17" s="10">
        <f>SUM(L11:L16)</f>
        <v>4691776</v>
      </c>
      <c r="M17" s="10">
        <f t="shared" si="0"/>
        <v>-858224</v>
      </c>
      <c r="N17" s="21">
        <f t="shared" si="3"/>
        <v>0.84540000000000004</v>
      </c>
    </row>
    <row r="18" spans="1:14" x14ac:dyDescent="0.3">
      <c r="A18" s="42" t="s">
        <v>41</v>
      </c>
      <c r="B18" s="43"/>
      <c r="C18" s="43"/>
      <c r="D18" s="3">
        <v>3425762</v>
      </c>
      <c r="E18" s="3">
        <v>3425762</v>
      </c>
      <c r="F18" s="3">
        <f t="shared" si="1"/>
        <v>0</v>
      </c>
      <c r="G18" s="27">
        <v>1.861</v>
      </c>
      <c r="H18" s="41"/>
      <c r="I18" s="43" t="s">
        <v>45</v>
      </c>
      <c r="J18" s="43"/>
      <c r="K18" s="8">
        <f>SUM(K10,K17)</f>
        <v>28550000</v>
      </c>
      <c r="L18" s="8">
        <f>SUM(L10,L17)</f>
        <v>26065396</v>
      </c>
      <c r="M18" s="8">
        <f t="shared" si="0"/>
        <v>-2484604</v>
      </c>
      <c r="N18" s="22">
        <f t="shared" si="3"/>
        <v>0.91300000000000003</v>
      </c>
    </row>
    <row r="19" spans="1:14" x14ac:dyDescent="0.3">
      <c r="A19" s="38" t="s">
        <v>42</v>
      </c>
      <c r="B19" s="40" t="s">
        <v>16</v>
      </c>
      <c r="C19" s="2" t="s">
        <v>14</v>
      </c>
      <c r="D19" s="3">
        <v>5000</v>
      </c>
      <c r="E19" s="3">
        <v>2379</v>
      </c>
      <c r="F19" s="3"/>
      <c r="G19" s="16">
        <f t="shared" si="2"/>
        <v>0.4758</v>
      </c>
      <c r="H19" s="41" t="s">
        <v>31</v>
      </c>
      <c r="I19" s="39" t="s">
        <v>46</v>
      </c>
      <c r="J19" s="2" t="s">
        <v>26</v>
      </c>
      <c r="K19" s="3">
        <v>2000000</v>
      </c>
      <c r="L19" s="3">
        <v>0</v>
      </c>
      <c r="M19" s="3">
        <v>2000000</v>
      </c>
      <c r="N19" s="20">
        <f t="shared" si="3"/>
        <v>0</v>
      </c>
    </row>
    <row r="20" spans="1:14" x14ac:dyDescent="0.3">
      <c r="A20" s="38"/>
      <c r="B20" s="40"/>
      <c r="C20" s="2" t="s">
        <v>15</v>
      </c>
      <c r="D20" s="3">
        <v>500000</v>
      </c>
      <c r="E20" s="3">
        <v>675000</v>
      </c>
      <c r="F20" s="3">
        <f t="shared" si="1"/>
        <v>175000</v>
      </c>
      <c r="G20" s="16">
        <v>1.35</v>
      </c>
      <c r="H20" s="41"/>
      <c r="I20" s="40"/>
      <c r="J20" s="2" t="s">
        <v>27</v>
      </c>
      <c r="K20" s="3">
        <v>3000000</v>
      </c>
      <c r="L20" s="3">
        <v>0</v>
      </c>
      <c r="M20" s="3">
        <v>3000000</v>
      </c>
      <c r="N20" s="20">
        <f t="shared" si="3"/>
        <v>0</v>
      </c>
    </row>
    <row r="21" spans="1:14" x14ac:dyDescent="0.3">
      <c r="A21" s="38"/>
      <c r="B21" s="40"/>
      <c r="C21" s="6" t="s">
        <v>37</v>
      </c>
      <c r="D21" s="3">
        <f>SUM(D19:D20)</f>
        <v>505000</v>
      </c>
      <c r="E21" s="3">
        <f>SUM(E19:E20)</f>
        <v>677379</v>
      </c>
      <c r="F21" s="3">
        <f t="shared" si="1"/>
        <v>172379</v>
      </c>
      <c r="G21" s="16">
        <f t="shared" si="2"/>
        <v>1.3412999999999999</v>
      </c>
      <c r="H21" s="41"/>
      <c r="I21" s="40"/>
      <c r="J21" s="2" t="s">
        <v>28</v>
      </c>
      <c r="K21" s="3">
        <v>200000</v>
      </c>
      <c r="L21" s="3">
        <v>0</v>
      </c>
      <c r="M21" s="3">
        <f t="shared" si="0"/>
        <v>-200000</v>
      </c>
      <c r="N21" s="20">
        <f t="shared" si="3"/>
        <v>0</v>
      </c>
    </row>
    <row r="22" spans="1:14" x14ac:dyDescent="0.3">
      <c r="A22" s="42" t="s">
        <v>43</v>
      </c>
      <c r="B22" s="43"/>
      <c r="C22" s="43"/>
      <c r="D22" s="5">
        <f>SUM(D21:D21)</f>
        <v>505000</v>
      </c>
      <c r="E22" s="5">
        <f>SUM(E21:E21)</f>
        <v>677379</v>
      </c>
      <c r="F22" s="3">
        <f t="shared" si="1"/>
        <v>172379</v>
      </c>
      <c r="G22" s="17">
        <f t="shared" si="2"/>
        <v>1.3412999999999999</v>
      </c>
      <c r="H22" s="41"/>
      <c r="I22" s="40"/>
      <c r="J22" s="2" t="s">
        <v>29</v>
      </c>
      <c r="K22" s="3">
        <v>250000</v>
      </c>
      <c r="L22" s="3">
        <v>0</v>
      </c>
      <c r="M22" s="3">
        <f t="shared" si="0"/>
        <v>-250000</v>
      </c>
      <c r="N22" s="20">
        <f t="shared" si="3"/>
        <v>0</v>
      </c>
    </row>
    <row r="23" spans="1:14" x14ac:dyDescent="0.3">
      <c r="A23" s="38"/>
      <c r="B23" s="40"/>
      <c r="C23" s="40"/>
      <c r="D23" s="40"/>
      <c r="E23" s="40"/>
      <c r="F23" s="40"/>
      <c r="G23" s="48"/>
      <c r="H23" s="41"/>
      <c r="I23" s="40"/>
      <c r="J23" s="2" t="s">
        <v>30</v>
      </c>
      <c r="K23" s="3">
        <v>500000</v>
      </c>
      <c r="L23" s="3">
        <v>271000</v>
      </c>
      <c r="M23" s="3">
        <v>229000</v>
      </c>
      <c r="N23" s="20">
        <v>0.54200000000000004</v>
      </c>
    </row>
    <row r="24" spans="1:14" x14ac:dyDescent="0.3">
      <c r="A24" s="38"/>
      <c r="B24" s="40"/>
      <c r="C24" s="40"/>
      <c r="D24" s="40"/>
      <c r="E24" s="40"/>
      <c r="F24" s="40"/>
      <c r="G24" s="48"/>
      <c r="H24" s="41"/>
      <c r="I24" s="40"/>
      <c r="J24" s="9" t="s">
        <v>47</v>
      </c>
      <c r="K24" s="11">
        <f>SUM(K19:K23)</f>
        <v>5950000</v>
      </c>
      <c r="L24" s="11">
        <f>SUM(L19:L23)</f>
        <v>271000</v>
      </c>
      <c r="M24" s="11">
        <f t="shared" si="0"/>
        <v>-5679000</v>
      </c>
      <c r="N24" s="21">
        <f t="shared" si="3"/>
        <v>4.5499999999999999E-2</v>
      </c>
    </row>
    <row r="25" spans="1:14" x14ac:dyDescent="0.3">
      <c r="A25" s="38"/>
      <c r="B25" s="40"/>
      <c r="C25" s="40"/>
      <c r="D25" s="40"/>
      <c r="E25" s="40"/>
      <c r="F25" s="40"/>
      <c r="G25" s="48"/>
      <c r="H25" s="41"/>
      <c r="I25" s="43" t="s">
        <v>48</v>
      </c>
      <c r="J25" s="43"/>
      <c r="K25" s="5">
        <f>SUM(K24)</f>
        <v>5950000</v>
      </c>
      <c r="L25" s="5">
        <f>SUM(L24)</f>
        <v>271000</v>
      </c>
      <c r="M25" s="5">
        <f t="shared" si="0"/>
        <v>-5679000</v>
      </c>
      <c r="N25" s="22">
        <f t="shared" si="3"/>
        <v>4.5499999999999999E-2</v>
      </c>
    </row>
    <row r="26" spans="1:14" x14ac:dyDescent="0.3">
      <c r="A26" s="38"/>
      <c r="B26" s="40"/>
      <c r="C26" s="40"/>
      <c r="D26" s="40"/>
      <c r="E26" s="40"/>
      <c r="F26" s="40"/>
      <c r="G26" s="48"/>
      <c r="H26" s="41" t="s">
        <v>34</v>
      </c>
      <c r="I26" s="40" t="s">
        <v>34</v>
      </c>
      <c r="J26" s="2" t="s">
        <v>34</v>
      </c>
      <c r="K26" s="3">
        <v>500000</v>
      </c>
      <c r="L26" s="3">
        <v>400500</v>
      </c>
      <c r="M26" s="3">
        <v>99500</v>
      </c>
      <c r="N26" s="20">
        <v>0.80100000000000005</v>
      </c>
    </row>
    <row r="27" spans="1:14" x14ac:dyDescent="0.3">
      <c r="A27" s="38"/>
      <c r="B27" s="40"/>
      <c r="C27" s="40"/>
      <c r="D27" s="40"/>
      <c r="E27" s="40"/>
      <c r="F27" s="40"/>
      <c r="G27" s="48"/>
      <c r="H27" s="41"/>
      <c r="I27" s="40"/>
      <c r="J27" s="6" t="s">
        <v>37</v>
      </c>
      <c r="K27" s="3">
        <f>SUM(K26:K26)</f>
        <v>500000</v>
      </c>
      <c r="L27" s="3">
        <f>SUM(L26:L26)</f>
        <v>400500</v>
      </c>
      <c r="M27" s="3">
        <f t="shared" si="0"/>
        <v>-99500</v>
      </c>
      <c r="N27" s="20">
        <f t="shared" si="3"/>
        <v>0.80100000000000005</v>
      </c>
    </row>
    <row r="28" spans="1:14" x14ac:dyDescent="0.3">
      <c r="A28" s="38"/>
      <c r="B28" s="40"/>
      <c r="C28" s="40"/>
      <c r="D28" s="40"/>
      <c r="E28" s="40"/>
      <c r="F28" s="40"/>
      <c r="G28" s="48"/>
      <c r="H28" s="41"/>
      <c r="I28" s="43" t="s">
        <v>50</v>
      </c>
      <c r="J28" s="43"/>
      <c r="K28" s="5">
        <f>SUM(K27:K27)</f>
        <v>500000</v>
      </c>
      <c r="L28" s="5">
        <f>SUM(L27:L27)</f>
        <v>400500</v>
      </c>
      <c r="M28" s="5">
        <f t="shared" si="0"/>
        <v>-99500</v>
      </c>
      <c r="N28" s="22">
        <f t="shared" si="3"/>
        <v>0.80100000000000005</v>
      </c>
    </row>
    <row r="29" spans="1:14" x14ac:dyDescent="0.3">
      <c r="A29" s="38"/>
      <c r="B29" s="40"/>
      <c r="C29" s="40"/>
      <c r="D29" s="40"/>
      <c r="E29" s="40"/>
      <c r="F29" s="40"/>
      <c r="G29" s="48"/>
      <c r="H29" s="49" t="s">
        <v>51</v>
      </c>
      <c r="I29" s="39" t="s">
        <v>51</v>
      </c>
      <c r="J29" s="2" t="s">
        <v>32</v>
      </c>
      <c r="K29" s="3">
        <v>0</v>
      </c>
      <c r="L29" s="3">
        <v>0</v>
      </c>
      <c r="M29" s="3">
        <f t="shared" si="0"/>
        <v>0</v>
      </c>
      <c r="N29" s="20">
        <v>0</v>
      </c>
    </row>
    <row r="30" spans="1:14" x14ac:dyDescent="0.3">
      <c r="A30" s="38"/>
      <c r="B30" s="40"/>
      <c r="C30" s="40"/>
      <c r="D30" s="40"/>
      <c r="E30" s="40"/>
      <c r="F30" s="40"/>
      <c r="G30" s="48"/>
      <c r="H30" s="41"/>
      <c r="I30" s="40"/>
      <c r="J30" s="2" t="s">
        <v>33</v>
      </c>
      <c r="K30" s="3"/>
      <c r="L30" s="3">
        <v>0</v>
      </c>
      <c r="M30" s="3"/>
      <c r="N30" s="20"/>
    </row>
    <row r="31" spans="1:14" x14ac:dyDescent="0.3">
      <c r="A31" s="38"/>
      <c r="B31" s="40"/>
      <c r="C31" s="40"/>
      <c r="D31" s="40"/>
      <c r="E31" s="40"/>
      <c r="F31" s="40"/>
      <c r="G31" s="48"/>
      <c r="H31" s="41"/>
      <c r="I31" s="40"/>
      <c r="J31" s="6" t="s">
        <v>37</v>
      </c>
      <c r="K31" s="3">
        <f>SUM(K29:K30)</f>
        <v>0</v>
      </c>
      <c r="L31" s="3">
        <f>SUM(L29:L30)</f>
        <v>0</v>
      </c>
      <c r="M31" s="3">
        <f t="shared" si="0"/>
        <v>0</v>
      </c>
      <c r="N31" s="20"/>
    </row>
    <row r="32" spans="1:14" x14ac:dyDescent="0.3">
      <c r="A32" s="38"/>
      <c r="B32" s="40"/>
      <c r="C32" s="40"/>
      <c r="D32" s="40"/>
      <c r="E32" s="40"/>
      <c r="F32" s="40"/>
      <c r="G32" s="48"/>
      <c r="H32" s="41"/>
      <c r="I32" s="43" t="s">
        <v>52</v>
      </c>
      <c r="J32" s="43"/>
      <c r="K32" s="5">
        <f>SUM(K31:K31)</f>
        <v>0</v>
      </c>
      <c r="L32" s="5">
        <f>SUM(L31:L31)</f>
        <v>0</v>
      </c>
      <c r="M32" s="5">
        <f t="shared" si="0"/>
        <v>0</v>
      </c>
      <c r="N32" s="22"/>
    </row>
    <row r="33" spans="1:14" x14ac:dyDescent="0.3">
      <c r="A33" s="28"/>
      <c r="B33" s="29"/>
      <c r="C33" s="29"/>
      <c r="D33" s="29"/>
      <c r="E33" s="29"/>
      <c r="F33" s="29"/>
      <c r="G33" s="30"/>
      <c r="H33" s="32" t="s">
        <v>60</v>
      </c>
      <c r="I33" s="31"/>
      <c r="J33" s="50" t="s">
        <v>61</v>
      </c>
      <c r="K33" s="5"/>
      <c r="L33" s="5">
        <v>6376245</v>
      </c>
      <c r="M33" s="5"/>
      <c r="N33" s="22"/>
    </row>
    <row r="34" spans="1:14" x14ac:dyDescent="0.3">
      <c r="A34" s="45" t="s">
        <v>17</v>
      </c>
      <c r="B34" s="46"/>
      <c r="C34" s="46"/>
      <c r="D34" s="7">
        <v>35000000</v>
      </c>
      <c r="E34" s="7">
        <f>SUM(E11,E14,E18,E22)</f>
        <v>33113141</v>
      </c>
      <c r="F34" s="7"/>
      <c r="G34" s="19">
        <f t="shared" ref="G34" si="4">ROUND(E34/D34,4)</f>
        <v>0.94610000000000005</v>
      </c>
      <c r="H34" s="47" t="s">
        <v>53</v>
      </c>
      <c r="I34" s="46"/>
      <c r="J34" s="46"/>
      <c r="K34" s="7">
        <f>SUM(K18,K25,K28,K32)</f>
        <v>35000000</v>
      </c>
      <c r="L34" s="7">
        <v>33113141</v>
      </c>
      <c r="M34" s="7">
        <f>L34-K34</f>
        <v>-1886859</v>
      </c>
      <c r="N34" s="23">
        <f t="shared" si="3"/>
        <v>0.94610000000000005</v>
      </c>
    </row>
    <row r="35" spans="1:14" x14ac:dyDescent="0.3">
      <c r="D35" s="1"/>
      <c r="E35" s="1"/>
      <c r="F35" s="1"/>
      <c r="G35" s="1"/>
      <c r="K35" s="1"/>
      <c r="L35" s="1"/>
      <c r="M35" s="1"/>
      <c r="N35" s="1"/>
    </row>
    <row r="36" spans="1:14" x14ac:dyDescent="0.3">
      <c r="D36" s="1"/>
      <c r="E36" s="1"/>
      <c r="F36" s="1"/>
      <c r="G36" s="1"/>
      <c r="K36" s="1"/>
      <c r="L36" s="1"/>
      <c r="M36" s="1"/>
      <c r="N36" s="1"/>
    </row>
    <row r="37" spans="1:14" x14ac:dyDescent="0.3">
      <c r="K37" s="1">
        <f>K34-D34</f>
        <v>0</v>
      </c>
      <c r="L37" s="1">
        <f>L34-E34</f>
        <v>0</v>
      </c>
      <c r="M37" s="1"/>
      <c r="N37" s="1"/>
    </row>
    <row r="38" spans="1:14" x14ac:dyDescent="0.3">
      <c r="K38" s="1"/>
      <c r="L38" s="1"/>
      <c r="M38" s="1"/>
      <c r="N38" s="1"/>
    </row>
    <row r="39" spans="1:14" x14ac:dyDescent="0.3">
      <c r="K39" s="1"/>
      <c r="L39" s="1"/>
      <c r="M39" s="1"/>
      <c r="N39" s="1"/>
    </row>
    <row r="40" spans="1:14" x14ac:dyDescent="0.3">
      <c r="K40" s="1"/>
      <c r="L40" s="1"/>
      <c r="M40" s="1"/>
      <c r="N40" s="1"/>
    </row>
    <row r="41" spans="1:14" x14ac:dyDescent="0.3">
      <c r="K41" s="1"/>
      <c r="L41" s="1"/>
      <c r="M41" s="1"/>
      <c r="N41" s="1"/>
    </row>
    <row r="42" spans="1:14" x14ac:dyDescent="0.3">
      <c r="K42" s="1"/>
      <c r="L42" s="1"/>
      <c r="M42" s="1"/>
      <c r="N42" s="1"/>
    </row>
    <row r="43" spans="1:14" x14ac:dyDescent="0.3">
      <c r="K43" s="1"/>
      <c r="L43" s="1"/>
      <c r="M43" s="1"/>
      <c r="N43" s="1"/>
    </row>
    <row r="44" spans="1:14" x14ac:dyDescent="0.3">
      <c r="K44" s="1"/>
      <c r="L44" s="1"/>
      <c r="M44" s="1"/>
      <c r="N44" s="1"/>
    </row>
  </sheetData>
  <mergeCells count="31">
    <mergeCell ref="A1:N2"/>
    <mergeCell ref="A34:C34"/>
    <mergeCell ref="H34:J34"/>
    <mergeCell ref="A23:G32"/>
    <mergeCell ref="I25:J25"/>
    <mergeCell ref="H26:H28"/>
    <mergeCell ref="I26:I27"/>
    <mergeCell ref="I28:J28"/>
    <mergeCell ref="H29:H32"/>
    <mergeCell ref="I29:I31"/>
    <mergeCell ref="I32:J32"/>
    <mergeCell ref="A19:A21"/>
    <mergeCell ref="B19:B21"/>
    <mergeCell ref="H19:H25"/>
    <mergeCell ref="I19:I24"/>
    <mergeCell ref="A22:C22"/>
    <mergeCell ref="A4:G4"/>
    <mergeCell ref="H4:N4"/>
    <mergeCell ref="A6:A10"/>
    <mergeCell ref="B6:B10"/>
    <mergeCell ref="H6:H18"/>
    <mergeCell ref="I6:I10"/>
    <mergeCell ref="A11:C11"/>
    <mergeCell ref="I11:I17"/>
    <mergeCell ref="A12:A13"/>
    <mergeCell ref="B12:B13"/>
    <mergeCell ref="A14:C14"/>
    <mergeCell ref="A15:A17"/>
    <mergeCell ref="B15:B17"/>
    <mergeCell ref="A18:C18"/>
    <mergeCell ref="I18:J18"/>
  </mergeCells>
  <phoneticPr fontId="2" type="noConversion"/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2016결산</vt:lpstr>
      <vt:lpstr>Sheet3</vt:lpstr>
      <vt:lpstr>'2016결산'!Print_Area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원장님</cp:lastModifiedBy>
  <cp:lastPrinted>2017-07-24T05:34:58Z</cp:lastPrinted>
  <dcterms:created xsi:type="dcterms:W3CDTF">2017-07-19T00:40:01Z</dcterms:created>
  <dcterms:modified xsi:type="dcterms:W3CDTF">2018-02-08T00:48:40Z</dcterms:modified>
</cp:coreProperties>
</file>